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rk-my.sharepoint.com/personal/harrisbl_uark_edu/Documents/bridgette/"/>
    </mc:Choice>
  </mc:AlternateContent>
  <xr:revisionPtr revIDLastSave="153" documentId="8_{C8E578DC-65D1-437E-AD2F-E49A6F381806}" xr6:coauthVersionLast="47" xr6:coauthVersionMax="47" xr10:uidLastSave="{168B4AB4-E0F6-4913-BAD6-3547C9021366}"/>
  <bookViews>
    <workbookView xWindow="-105" yWindow="0" windowWidth="26010" windowHeight="20985" xr2:uid="{E571BB73-E7DE-4BBC-A866-043CE899B42B}"/>
  </bookViews>
  <sheets>
    <sheet name="Rate of Pay calc" sheetId="3" r:id="rId1"/>
  </sheets>
  <definedNames>
    <definedName name="Appointment">'Rate of Pay calc'!#REF!</definedName>
    <definedName name="Position">'Rate of Pay calc'!#REF!</definedName>
    <definedName name="Salary">'Rate of Pay calc'!$D$4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3" l="1"/>
  <c r="H33" i="3"/>
  <c r="J33" i="3" s="1"/>
  <c r="H32" i="3"/>
  <c r="J32" i="3" s="1"/>
  <c r="H31" i="3"/>
  <c r="J31" i="3" s="1"/>
  <c r="H30" i="3"/>
  <c r="J30" i="3" s="1"/>
  <c r="H29" i="3"/>
  <c r="J29" i="3" s="1"/>
  <c r="H28" i="3"/>
  <c r="J28" i="3" s="1"/>
  <c r="H27" i="3"/>
  <c r="J27" i="3" s="1"/>
  <c r="H26" i="3"/>
  <c r="J26" i="3" s="1"/>
  <c r="H25" i="3"/>
  <c r="J25" i="3" s="1"/>
  <c r="H24" i="3"/>
  <c r="J24" i="3" s="1"/>
  <c r="H23" i="3"/>
  <c r="J23" i="3" s="1"/>
  <c r="H22" i="3"/>
  <c r="J22" i="3" s="1"/>
  <c r="H21" i="3"/>
  <c r="J21" i="3" s="1"/>
  <c r="H20" i="3"/>
  <c r="J20" i="3" s="1"/>
  <c r="H19" i="3"/>
  <c r="J19" i="3" s="1"/>
  <c r="H18" i="3"/>
  <c r="J18" i="3" s="1"/>
  <c r="H17" i="3"/>
  <c r="J17" i="3" s="1"/>
  <c r="H16" i="3"/>
  <c r="J16" i="3" s="1"/>
  <c r="H15" i="3"/>
  <c r="J15" i="3" s="1"/>
  <c r="H14" i="3"/>
  <c r="J14" i="3" s="1"/>
  <c r="H13" i="3"/>
  <c r="J13" i="3" s="1"/>
  <c r="H12" i="3"/>
  <c r="J12" i="3" s="1"/>
  <c r="H11" i="3"/>
  <c r="J11" i="3" s="1"/>
  <c r="H10" i="3"/>
  <c r="J10" i="3" s="1"/>
  <c r="K4" i="3"/>
  <c r="K41" i="3" s="1"/>
  <c r="G45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71" i="3" l="1"/>
  <c r="H62" i="3"/>
  <c r="G62" i="3" s="1"/>
  <c r="H64" i="3"/>
  <c r="G64" i="3" s="1"/>
  <c r="H60" i="3"/>
  <c r="G60" i="3" s="1"/>
  <c r="H66" i="3"/>
  <c r="G66" i="3" s="1"/>
  <c r="H48" i="3"/>
  <c r="G48" i="3" s="1"/>
  <c r="H57" i="3"/>
  <c r="G57" i="3" s="1"/>
  <c r="H52" i="3"/>
  <c r="G52" i="3" s="1"/>
  <c r="H58" i="3"/>
  <c r="G58" i="3" s="1"/>
  <c r="H49" i="3"/>
  <c r="G49" i="3" s="1"/>
  <c r="H63" i="3"/>
  <c r="G63" i="3" s="1"/>
  <c r="H67" i="3"/>
  <c r="G67" i="3" s="1"/>
  <c r="H55" i="3"/>
  <c r="G55" i="3" s="1"/>
  <c r="H59" i="3"/>
  <c r="G59" i="3" s="1"/>
  <c r="H68" i="3"/>
  <c r="G68" i="3" s="1"/>
  <c r="H47" i="3"/>
  <c r="G47" i="3" s="1"/>
  <c r="H51" i="3"/>
  <c r="G51" i="3" s="1"/>
  <c r="H56" i="3"/>
  <c r="G56" i="3" s="1"/>
  <c r="H65" i="3"/>
  <c r="G65" i="3" s="1"/>
  <c r="H50" i="3"/>
  <c r="G50" i="3" s="1"/>
  <c r="H53" i="3"/>
  <c r="G53" i="3" s="1"/>
  <c r="H61" i="3"/>
  <c r="G61" i="3" s="1"/>
  <c r="H69" i="3"/>
  <c r="G69" i="3" s="1"/>
  <c r="H46" i="3"/>
  <c r="G46" i="3" s="1"/>
  <c r="H54" i="3"/>
  <c r="G54" i="3" s="1"/>
  <c r="G71" i="3" l="1"/>
  <c r="H71" i="3" s="1"/>
</calcChain>
</file>

<file path=xl/sharedStrings.xml><?xml version="1.0" encoding="utf-8"?>
<sst xmlns="http://schemas.openxmlformats.org/spreadsheetml/2006/main" count="133" uniqueCount="131">
  <si>
    <t> 01/01/2023</t>
  </si>
  <si>
    <t> 01/15/2023</t>
  </si>
  <si>
    <t> 01/31/2023</t>
  </si>
  <si>
    <t> 01/16/2023</t>
  </si>
  <si>
    <t> 02/15/2023</t>
  </si>
  <si>
    <t> 02/01/2023</t>
  </si>
  <si>
    <t> 02/28/2023</t>
  </si>
  <si>
    <t> 02/16/2023</t>
  </si>
  <si>
    <t> 03/15/2023</t>
  </si>
  <si>
    <t> 03/01/2023</t>
  </si>
  <si>
    <t> 03/31/2023</t>
  </si>
  <si>
    <t> 03/16/2023</t>
  </si>
  <si>
    <t> 04/15/2023</t>
  </si>
  <si>
    <t> 04/16/2023</t>
  </si>
  <si>
    <t> 04/30/2023</t>
  </si>
  <si>
    <t> 05/15/2023</t>
  </si>
  <si>
    <t> 05/01/2023</t>
  </si>
  <si>
    <t> 05/31/2023</t>
  </si>
  <si>
    <t> 05/16/2023</t>
  </si>
  <si>
    <t> 06/15/2023</t>
  </si>
  <si>
    <t> 06/01/2023</t>
  </si>
  <si>
    <t> 06/30/2023</t>
  </si>
  <si>
    <t> 06/16/2023</t>
  </si>
  <si>
    <t> 07/01/2023</t>
  </si>
  <si>
    <t> 07/15/2023</t>
  </si>
  <si>
    <t> 07/31/2023</t>
  </si>
  <si>
    <t> 07/16/2023</t>
  </si>
  <si>
    <t> 08/15/2023</t>
  </si>
  <si>
    <t> 08/01/2023</t>
  </si>
  <si>
    <t> 08/31/2023</t>
  </si>
  <si>
    <t> 08/16/2023</t>
  </si>
  <si>
    <t> 09/15/2023</t>
  </si>
  <si>
    <t> 09/01/2023</t>
  </si>
  <si>
    <t> 09/16/2023</t>
  </si>
  <si>
    <t> 09/30/2023</t>
  </si>
  <si>
    <t> 10/01/2023</t>
  </si>
  <si>
    <t> 10/15/2023</t>
  </si>
  <si>
    <t> 10/31/2023</t>
  </si>
  <si>
    <t> 10/16/2023</t>
  </si>
  <si>
    <t> 11/15/2023</t>
  </si>
  <si>
    <t> 11/01/2023</t>
  </si>
  <si>
    <t> 11/30/2023</t>
  </si>
  <si>
    <t> 11/16/2023</t>
  </si>
  <si>
    <t> 12/15/2023</t>
  </si>
  <si>
    <t> 12/01/2023</t>
  </si>
  <si>
    <t> 04/01/2023</t>
  </si>
  <si>
    <t> 12/16/2023</t>
  </si>
  <si>
    <t> 12/31/2023</t>
  </si>
  <si>
    <t>Period Start Date</t>
  </si>
  <si>
    <t>Period End Date</t>
  </si>
  <si>
    <t>Number of Working Days in Pay Period</t>
  </si>
  <si>
    <t>Number of Working Hours in Pay Period</t>
  </si>
  <si>
    <t>Annual Salary</t>
  </si>
  <si>
    <t>Semimonthly Gross</t>
  </si>
  <si>
    <t>Rate of Pay Per Pay Period</t>
  </si>
  <si>
    <t>Total Salary</t>
  </si>
  <si>
    <t>Number of hours in calendar year</t>
  </si>
  <si>
    <t>Overtime Rate of Pay</t>
  </si>
  <si>
    <t>Rate of Pay Calculator</t>
  </si>
  <si>
    <t>Instructions</t>
  </si>
  <si>
    <t>"What about overtime pay?"</t>
  </si>
  <si>
    <t>Pay Period
Start Date</t>
  </si>
  <si>
    <t>Pay Period
End Date</t>
  </si>
  <si>
    <t>Working Days</t>
  </si>
  <si>
    <t>Working Hours</t>
  </si>
  <si>
    <t>Gross Pay</t>
  </si>
  <si>
    <t>Pay before any deductions</t>
  </si>
  <si>
    <t>Definitions and other info are included at the bottom</t>
  </si>
  <si>
    <t>Overtime Rate</t>
  </si>
  <si>
    <t>Overtime</t>
  </si>
  <si>
    <t>Not all employees are eligible for overtime</t>
  </si>
  <si>
    <t>Gross Pay for
Pay Period</t>
  </si>
  <si>
    <t>Pay Per Period</t>
  </si>
  <si>
    <r>
      <t xml:space="preserve">Enter your salary in the </t>
    </r>
    <r>
      <rPr>
        <sz val="11"/>
        <color theme="8" tint="-0.499984740745262"/>
        <rFont val="Arial"/>
        <family val="2"/>
      </rPr>
      <t>blue field</t>
    </r>
    <r>
      <rPr>
        <sz val="11"/>
        <color theme="1"/>
        <rFont val="Arial"/>
        <family val="2"/>
      </rPr>
      <t xml:space="preserve"> above</t>
    </r>
  </si>
  <si>
    <t>Additional Info</t>
  </si>
  <si>
    <t>Average Hourly Rate</t>
  </si>
  <si>
    <t>Hourly Rate by pay period</t>
  </si>
  <si>
    <t>Annual salary divided by 2,080 hours in calendar year</t>
  </si>
  <si>
    <t>One and a half (150%) of your average hourly rate</t>
  </si>
  <si>
    <t>Exempt and Non-exempt Employees</t>
  </si>
  <si>
    <t>Staff Handbook 2.4</t>
  </si>
  <si>
    <t>Eligibility</t>
  </si>
  <si>
    <t>Hours after 40 worked in the defined Sunday to Saturday work week</t>
  </si>
  <si>
    <t> 02/01/2024</t>
  </si>
  <si>
    <t> 02/16/2024</t>
  </si>
  <si>
    <t> 03/01/2024</t>
  </si>
  <si>
    <t> 03/16/2024</t>
  </si>
  <si>
    <t> 04/01/2024</t>
  </si>
  <si>
    <t> 04/16/2024</t>
  </si>
  <si>
    <t> 05/01/2024</t>
  </si>
  <si>
    <t> 05/16/2024</t>
  </si>
  <si>
    <t> 06/01/2024</t>
  </si>
  <si>
    <t> 06/16/2024</t>
  </si>
  <si>
    <t> 07/01/2024</t>
  </si>
  <si>
    <t> 07/16/2024</t>
  </si>
  <si>
    <t> 08/01/2024</t>
  </si>
  <si>
    <t> 08/16/2024</t>
  </si>
  <si>
    <t> 09/01/2024</t>
  </si>
  <si>
    <t> 10/01/2024</t>
  </si>
  <si>
    <t> 09/16/2024</t>
  </si>
  <si>
    <t> 10/16/2024</t>
  </si>
  <si>
    <t> 11/01/2024</t>
  </si>
  <si>
    <t> 11/16/2024</t>
  </si>
  <si>
    <t> 12/01/2024</t>
  </si>
  <si>
    <t> 12/16/2024</t>
  </si>
  <si>
    <t> 01/01/2024</t>
  </si>
  <si>
    <t> 01/16/2024</t>
  </si>
  <si>
    <t> 01/15/2024</t>
  </si>
  <si>
    <t> 01/31/2024</t>
  </si>
  <si>
    <t> 02/15/2024</t>
  </si>
  <si>
    <t> 03/15/2024</t>
  </si>
  <si>
    <t> 03/31/2024</t>
  </si>
  <si>
    <t> 04/15/2024</t>
  </si>
  <si>
    <t> 04/30/2024</t>
  </si>
  <si>
    <t> 05/15/2024</t>
  </si>
  <si>
    <t> 05/31/2024</t>
  </si>
  <si>
    <t> 06/15/2024</t>
  </si>
  <si>
    <t> 06/30/2024</t>
  </si>
  <si>
    <t> 07/15/2024</t>
  </si>
  <si>
    <t> 07/31/2024</t>
  </si>
  <si>
    <t> 08/15/2024</t>
  </si>
  <si>
    <t> 08/31/2024</t>
  </si>
  <si>
    <t> 09/15/2024</t>
  </si>
  <si>
    <t> 09/30/2024</t>
  </si>
  <si>
    <t> 10/15/2024</t>
  </si>
  <si>
    <t> 10/31/2024</t>
  </si>
  <si>
    <t> 11/15/2024</t>
  </si>
  <si>
    <t> 11/30/2024</t>
  </si>
  <si>
    <t> 12/15/2024</t>
  </si>
  <si>
    <t> 12/31/2024</t>
  </si>
  <si>
    <t> 02/29/2024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</si>
</sst>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5A5A5A"/>
      <name val="Arial"/>
      <family val="2"/>
    </font>
    <font>
      <b/>
      <sz val="11"/>
      <color rgb="FF5A5A5A"/>
      <name val="Arial"/>
      <family val="2"/>
    </font>
    <font>
      <b/>
      <sz val="11"/>
      <name val="Arial"/>
      <family val="2"/>
    </font>
    <font>
      <sz val="11"/>
      <color theme="8" tint="-0.4999847407452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43">
    <xf numFmtId="0" fontId="0" fillId="0" borderId="0" xfId="0"/>
    <xf numFmtId="0" fontId="6" fillId="7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0" fontId="9" fillId="5" borderId="2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0" fontId="9" fillId="2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0" fontId="10" fillId="6" borderId="2" xfId="0" applyNumberFormat="1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44" fontId="6" fillId="0" borderId="0" xfId="2" applyFont="1" applyAlignment="1">
      <alignment horizontal="center" vertical="center"/>
    </xf>
    <xf numFmtId="44" fontId="5" fillId="0" borderId="0" xfId="0" applyNumberFormat="1" applyFont="1" applyAlignment="1">
      <alignment horizontal="center" vertical="center"/>
    </xf>
    <xf numFmtId="39" fontId="6" fillId="0" borderId="0" xfId="2" applyNumberFormat="1" applyFont="1" applyBorder="1" applyAlignment="1">
      <alignment horizontal="center" vertical="center"/>
    </xf>
    <xf numFmtId="44" fontId="8" fillId="2" borderId="0" xfId="2" applyFont="1" applyFill="1" applyBorder="1" applyAlignment="1">
      <alignment horizontal="center" vertical="center" wrapText="1"/>
    </xf>
    <xf numFmtId="44" fontId="8" fillId="3" borderId="0" xfId="2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center" vertical="center"/>
    </xf>
    <xf numFmtId="44" fontId="8" fillId="4" borderId="0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1" applyAlignment="1">
      <alignment vertical="center"/>
    </xf>
    <xf numFmtId="0" fontId="6" fillId="0" borderId="0" xfId="0" applyFont="1" applyAlignment="1">
      <alignment horizontal="left" vertical="center"/>
    </xf>
    <xf numFmtId="0" fontId="8" fillId="4" borderId="0" xfId="0" applyFont="1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8" borderId="0" xfId="0" applyFont="1" applyFill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44" fontId="6" fillId="9" borderId="5" xfId="2" applyFont="1" applyFill="1" applyBorder="1" applyAlignment="1">
      <alignment horizontal="center" vertical="center"/>
    </xf>
    <xf numFmtId="44" fontId="6" fillId="9" borderId="4" xfId="2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r.uark.edu/working/handbook/2-key-definitions/2-4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E07DC-4041-4C62-9EA9-EB81DD5FA819}">
  <dimension ref="A1:AL72"/>
  <sheetViews>
    <sheetView tabSelected="1" zoomScaleNormal="100" workbookViewId="0">
      <pane ySplit="4" topLeftCell="A7" activePane="bottomLeft" state="frozen"/>
      <selection pane="bottomLeft" activeCell="D4" sqref="D4:E4"/>
    </sheetView>
  </sheetViews>
  <sheetFormatPr defaultColWidth="0" defaultRowHeight="14" zeroHeight="1" x14ac:dyDescent="0.35"/>
  <cols>
    <col min="1" max="1" width="2.7265625" style="1" customWidth="1"/>
    <col min="2" max="2" width="9.7265625" style="2" customWidth="1"/>
    <col min="3" max="3" width="11.81640625" style="2" customWidth="1"/>
    <col min="4" max="8" width="9.7265625" style="33" customWidth="1"/>
    <col min="9" max="9" width="11.7265625" style="33" customWidth="1"/>
    <col min="10" max="10" width="9.7265625" style="33" customWidth="1"/>
    <col min="11" max="11" width="9.7265625" style="2" customWidth="1"/>
    <col min="12" max="12" width="2.7265625" style="1" customWidth="1"/>
    <col min="13" max="38" width="10.7265625" style="2" hidden="1" customWidth="1"/>
    <col min="39" max="16384" width="9.1796875" style="2" hidden="1"/>
  </cols>
  <sheetData>
    <row r="1" spans="1:12" s="1" customFormat="1" ht="10" customHeight="1" x14ac:dyDescent="0.35"/>
    <row r="2" spans="1:12" ht="18" x14ac:dyDescent="0.35">
      <c r="B2" s="35" t="s">
        <v>58</v>
      </c>
      <c r="C2" s="35"/>
      <c r="D2" s="35"/>
      <c r="E2" s="35"/>
      <c r="F2" s="35"/>
      <c r="G2" s="35"/>
      <c r="H2" s="35"/>
      <c r="I2" s="35"/>
      <c r="J2" s="35"/>
      <c r="K2" s="35"/>
    </row>
    <row r="3" spans="1:12" s="1" customFormat="1" ht="10" customHeight="1" x14ac:dyDescent="0.35"/>
    <row r="4" spans="1:12" ht="14.5" thickBot="1" x14ac:dyDescent="0.4">
      <c r="B4" s="30" t="s">
        <v>52</v>
      </c>
      <c r="C4" s="38"/>
      <c r="D4" s="40">
        <v>35000</v>
      </c>
      <c r="E4" s="41"/>
      <c r="F4" s="42" t="s">
        <v>72</v>
      </c>
      <c r="G4" s="30"/>
      <c r="H4" s="23">
        <f>Salary/24</f>
        <v>1458.3333333333333</v>
      </c>
      <c r="I4" s="30" t="s">
        <v>75</v>
      </c>
      <c r="J4" s="30"/>
      <c r="K4" s="21">
        <f>Salary/2080</f>
        <v>16.826923076923077</v>
      </c>
    </row>
    <row r="5" spans="1:12" ht="17.5" x14ac:dyDescent="0.35">
      <c r="B5" s="39" t="s">
        <v>59</v>
      </c>
      <c r="C5" s="39"/>
      <c r="D5" s="39"/>
      <c r="E5" s="39"/>
      <c r="F5" s="39"/>
      <c r="G5" s="39"/>
      <c r="H5" s="39"/>
      <c r="I5" s="39"/>
      <c r="J5" s="39"/>
      <c r="K5" s="39"/>
    </row>
    <row r="6" spans="1:12" x14ac:dyDescent="0.35">
      <c r="B6" s="36" t="s">
        <v>73</v>
      </c>
      <c r="C6" s="36"/>
      <c r="D6" s="36"/>
      <c r="E6" s="36"/>
      <c r="F6" s="36"/>
      <c r="G6" s="36"/>
      <c r="H6" s="36"/>
      <c r="I6" s="36"/>
      <c r="J6" s="36"/>
      <c r="K6" s="36"/>
    </row>
    <row r="7" spans="1:12" x14ac:dyDescent="0.35">
      <c r="B7" s="36" t="s">
        <v>67</v>
      </c>
      <c r="C7" s="36"/>
      <c r="D7" s="36"/>
      <c r="E7" s="36"/>
      <c r="F7" s="36"/>
      <c r="G7" s="36"/>
      <c r="H7" s="36"/>
      <c r="I7" s="36"/>
      <c r="J7" s="36"/>
      <c r="K7" s="36"/>
    </row>
    <row r="8" spans="1:12" s="1" customFormat="1" ht="10" customHeight="1" thickBot="1" x14ac:dyDescent="0.4"/>
    <row r="9" spans="1:12" s="17" customFormat="1" ht="28" x14ac:dyDescent="0.35">
      <c r="A9" s="16"/>
      <c r="B9" s="37" t="s">
        <v>61</v>
      </c>
      <c r="C9" s="37"/>
      <c r="D9" s="37" t="s">
        <v>62</v>
      </c>
      <c r="E9" s="37"/>
      <c r="F9" s="18" t="s">
        <v>63</v>
      </c>
      <c r="G9" s="18" t="s">
        <v>64</v>
      </c>
      <c r="H9" s="37" t="s">
        <v>71</v>
      </c>
      <c r="I9" s="37"/>
      <c r="J9" s="37" t="s">
        <v>76</v>
      </c>
      <c r="K9" s="37"/>
      <c r="L9" s="16"/>
    </row>
    <row r="10" spans="1:12" ht="14.25" customHeight="1" x14ac:dyDescent="0.35">
      <c r="B10" s="29" t="s">
        <v>105</v>
      </c>
      <c r="C10" s="29"/>
      <c r="D10" s="29" t="s">
        <v>107</v>
      </c>
      <c r="E10" s="29"/>
      <c r="F10" s="19">
        <v>11</v>
      </c>
      <c r="G10" s="19">
        <v>88</v>
      </c>
      <c r="H10" s="25">
        <f t="shared" ref="H10:H33" si="0">Salary/24</f>
        <v>1458.3333333333333</v>
      </c>
      <c r="I10" s="25"/>
      <c r="J10" s="25">
        <f>H10/G10</f>
        <v>16.571969696969695</v>
      </c>
      <c r="K10" s="25"/>
    </row>
    <row r="11" spans="1:12" ht="14.25" customHeight="1" x14ac:dyDescent="0.35">
      <c r="B11" s="28" t="s">
        <v>106</v>
      </c>
      <c r="C11" s="28"/>
      <c r="D11" s="28" t="s">
        <v>108</v>
      </c>
      <c r="E11" s="28"/>
      <c r="F11" s="4">
        <v>12</v>
      </c>
      <c r="G11" s="4">
        <v>96</v>
      </c>
      <c r="H11" s="24">
        <f t="shared" si="0"/>
        <v>1458.3333333333333</v>
      </c>
      <c r="I11" s="24"/>
      <c r="J11" s="24">
        <f>H11/G11</f>
        <v>15.190972222222221</v>
      </c>
      <c r="K11" s="24"/>
    </row>
    <row r="12" spans="1:12" ht="14.25" customHeight="1" x14ac:dyDescent="0.35">
      <c r="B12" s="29" t="s">
        <v>83</v>
      </c>
      <c r="C12" s="29"/>
      <c r="D12" s="29" t="s">
        <v>109</v>
      </c>
      <c r="E12" s="29"/>
      <c r="F12" s="19">
        <v>11</v>
      </c>
      <c r="G12" s="19">
        <v>88</v>
      </c>
      <c r="H12" s="25">
        <f t="shared" si="0"/>
        <v>1458.3333333333333</v>
      </c>
      <c r="I12" s="25"/>
      <c r="J12" s="25">
        <f>H12/G12</f>
        <v>16.571969696969695</v>
      </c>
      <c r="K12" s="25"/>
    </row>
    <row r="13" spans="1:12" ht="14.25" customHeight="1" x14ac:dyDescent="0.35">
      <c r="B13" s="28" t="s">
        <v>84</v>
      </c>
      <c r="C13" s="28"/>
      <c r="D13" s="28" t="s">
        <v>130</v>
      </c>
      <c r="E13" s="28"/>
      <c r="F13" s="4">
        <v>10</v>
      </c>
      <c r="G13" s="4">
        <v>80</v>
      </c>
      <c r="H13" s="24">
        <f t="shared" si="0"/>
        <v>1458.3333333333333</v>
      </c>
      <c r="I13" s="24"/>
      <c r="J13" s="24">
        <f>H13/G13</f>
        <v>18.229166666666664</v>
      </c>
      <c r="K13" s="24"/>
    </row>
    <row r="14" spans="1:12" ht="14.25" customHeight="1" x14ac:dyDescent="0.35">
      <c r="B14" s="29" t="s">
        <v>85</v>
      </c>
      <c r="C14" s="29"/>
      <c r="D14" s="29" t="s">
        <v>110</v>
      </c>
      <c r="E14" s="29"/>
      <c r="F14" s="19">
        <v>11</v>
      </c>
      <c r="G14" s="19">
        <v>88</v>
      </c>
      <c r="H14" s="25">
        <f t="shared" si="0"/>
        <v>1458.3333333333333</v>
      </c>
      <c r="I14" s="25"/>
      <c r="J14" s="25">
        <f t="shared" ref="J14:J33" si="1">H14/G14</f>
        <v>16.571969696969695</v>
      </c>
      <c r="K14" s="25"/>
    </row>
    <row r="15" spans="1:12" ht="14.25" customHeight="1" x14ac:dyDescent="0.35">
      <c r="B15" s="28" t="s">
        <v>86</v>
      </c>
      <c r="C15" s="28"/>
      <c r="D15" s="28" t="s">
        <v>111</v>
      </c>
      <c r="E15" s="28"/>
      <c r="F15" s="4">
        <v>10</v>
      </c>
      <c r="G15" s="4">
        <v>80</v>
      </c>
      <c r="H15" s="24">
        <f t="shared" si="0"/>
        <v>1458.3333333333333</v>
      </c>
      <c r="I15" s="24"/>
      <c r="J15" s="24">
        <f t="shared" si="1"/>
        <v>18.229166666666664</v>
      </c>
      <c r="K15" s="24"/>
    </row>
    <row r="16" spans="1:12" ht="14.25" customHeight="1" x14ac:dyDescent="0.35">
      <c r="B16" s="29" t="s">
        <v>87</v>
      </c>
      <c r="C16" s="29"/>
      <c r="D16" s="29" t="s">
        <v>112</v>
      </c>
      <c r="E16" s="29"/>
      <c r="F16" s="19">
        <v>11</v>
      </c>
      <c r="G16" s="19">
        <v>88</v>
      </c>
      <c r="H16" s="25">
        <f t="shared" si="0"/>
        <v>1458.3333333333333</v>
      </c>
      <c r="I16" s="25"/>
      <c r="J16" s="25">
        <f t="shared" si="1"/>
        <v>16.571969696969695</v>
      </c>
      <c r="K16" s="25"/>
    </row>
    <row r="17" spans="2:11" ht="14.25" customHeight="1" x14ac:dyDescent="0.35">
      <c r="B17" s="28" t="s">
        <v>88</v>
      </c>
      <c r="C17" s="28"/>
      <c r="D17" s="28" t="s">
        <v>113</v>
      </c>
      <c r="E17" s="28"/>
      <c r="F17" s="4">
        <v>11</v>
      </c>
      <c r="G17" s="4">
        <v>88</v>
      </c>
      <c r="H17" s="24">
        <f t="shared" si="0"/>
        <v>1458.3333333333333</v>
      </c>
      <c r="I17" s="24"/>
      <c r="J17" s="24">
        <f t="shared" si="1"/>
        <v>16.571969696969695</v>
      </c>
      <c r="K17" s="24"/>
    </row>
    <row r="18" spans="2:11" ht="14.25" customHeight="1" x14ac:dyDescent="0.35">
      <c r="B18" s="29" t="s">
        <v>89</v>
      </c>
      <c r="C18" s="29"/>
      <c r="D18" s="29" t="s">
        <v>114</v>
      </c>
      <c r="E18" s="29"/>
      <c r="F18" s="19">
        <v>11</v>
      </c>
      <c r="G18" s="19">
        <v>88</v>
      </c>
      <c r="H18" s="25">
        <f t="shared" si="0"/>
        <v>1458.3333333333333</v>
      </c>
      <c r="I18" s="25"/>
      <c r="J18" s="25">
        <f t="shared" si="1"/>
        <v>16.571969696969695</v>
      </c>
      <c r="K18" s="25"/>
    </row>
    <row r="19" spans="2:11" ht="14.25" customHeight="1" x14ac:dyDescent="0.35">
      <c r="B19" s="28" t="s">
        <v>90</v>
      </c>
      <c r="C19" s="28"/>
      <c r="D19" s="28" t="s">
        <v>115</v>
      </c>
      <c r="E19" s="28"/>
      <c r="F19" s="4">
        <v>12</v>
      </c>
      <c r="G19" s="4">
        <v>96</v>
      </c>
      <c r="H19" s="24">
        <f t="shared" si="0"/>
        <v>1458.3333333333333</v>
      </c>
      <c r="I19" s="24"/>
      <c r="J19" s="24">
        <f t="shared" si="1"/>
        <v>15.190972222222221</v>
      </c>
      <c r="K19" s="24"/>
    </row>
    <row r="20" spans="2:11" ht="14.25" customHeight="1" x14ac:dyDescent="0.35">
      <c r="B20" s="29" t="s">
        <v>91</v>
      </c>
      <c r="C20" s="29"/>
      <c r="D20" s="29" t="s">
        <v>116</v>
      </c>
      <c r="E20" s="29"/>
      <c r="F20" s="19">
        <v>10</v>
      </c>
      <c r="G20" s="19">
        <v>80</v>
      </c>
      <c r="H20" s="25">
        <f t="shared" si="0"/>
        <v>1458.3333333333333</v>
      </c>
      <c r="I20" s="25"/>
      <c r="J20" s="25">
        <f t="shared" si="1"/>
        <v>18.229166666666664</v>
      </c>
      <c r="K20" s="25"/>
    </row>
    <row r="21" spans="2:11" ht="14.25" customHeight="1" x14ac:dyDescent="0.35">
      <c r="B21" s="28" t="s">
        <v>92</v>
      </c>
      <c r="C21" s="28"/>
      <c r="D21" s="28" t="s">
        <v>117</v>
      </c>
      <c r="E21" s="28"/>
      <c r="F21" s="4">
        <v>10</v>
      </c>
      <c r="G21" s="4">
        <v>80</v>
      </c>
      <c r="H21" s="24">
        <f t="shared" si="0"/>
        <v>1458.3333333333333</v>
      </c>
      <c r="I21" s="24"/>
      <c r="J21" s="24">
        <f t="shared" si="1"/>
        <v>18.229166666666664</v>
      </c>
      <c r="K21" s="24"/>
    </row>
    <row r="22" spans="2:11" ht="14.25" customHeight="1" x14ac:dyDescent="0.35">
      <c r="B22" s="29" t="s">
        <v>93</v>
      </c>
      <c r="C22" s="29"/>
      <c r="D22" s="29" t="s">
        <v>118</v>
      </c>
      <c r="E22" s="29"/>
      <c r="F22" s="19">
        <v>11</v>
      </c>
      <c r="G22" s="19">
        <v>88</v>
      </c>
      <c r="H22" s="25">
        <f t="shared" si="0"/>
        <v>1458.3333333333333</v>
      </c>
      <c r="I22" s="25"/>
      <c r="J22" s="25">
        <f t="shared" si="1"/>
        <v>16.571969696969695</v>
      </c>
      <c r="K22" s="25"/>
    </row>
    <row r="23" spans="2:11" ht="14.25" customHeight="1" x14ac:dyDescent="0.35">
      <c r="B23" s="28" t="s">
        <v>94</v>
      </c>
      <c r="C23" s="28"/>
      <c r="D23" s="28" t="s">
        <v>119</v>
      </c>
      <c r="E23" s="28"/>
      <c r="F23" s="4">
        <v>12</v>
      </c>
      <c r="G23" s="4">
        <v>96</v>
      </c>
      <c r="H23" s="24">
        <f t="shared" si="0"/>
        <v>1458.3333333333333</v>
      </c>
      <c r="I23" s="24"/>
      <c r="J23" s="24">
        <f t="shared" si="1"/>
        <v>15.190972222222221</v>
      </c>
      <c r="K23" s="24"/>
    </row>
    <row r="24" spans="2:11" ht="14.25" customHeight="1" x14ac:dyDescent="0.35">
      <c r="B24" s="29" t="s">
        <v>95</v>
      </c>
      <c r="C24" s="29"/>
      <c r="D24" s="29" t="s">
        <v>120</v>
      </c>
      <c r="E24" s="29"/>
      <c r="F24" s="19">
        <v>11</v>
      </c>
      <c r="G24" s="19">
        <v>88</v>
      </c>
      <c r="H24" s="25">
        <f t="shared" si="0"/>
        <v>1458.3333333333333</v>
      </c>
      <c r="I24" s="25"/>
      <c r="J24" s="25">
        <f t="shared" si="1"/>
        <v>16.571969696969695</v>
      </c>
      <c r="K24" s="25"/>
    </row>
    <row r="25" spans="2:11" ht="14.25" customHeight="1" x14ac:dyDescent="0.35">
      <c r="B25" s="28" t="s">
        <v>96</v>
      </c>
      <c r="C25" s="28"/>
      <c r="D25" s="28" t="s">
        <v>121</v>
      </c>
      <c r="E25" s="28"/>
      <c r="F25" s="4">
        <v>11</v>
      </c>
      <c r="G25" s="4">
        <v>88</v>
      </c>
      <c r="H25" s="24">
        <f t="shared" si="0"/>
        <v>1458.3333333333333</v>
      </c>
      <c r="I25" s="24"/>
      <c r="J25" s="24">
        <f t="shared" si="1"/>
        <v>16.571969696969695</v>
      </c>
      <c r="K25" s="24"/>
    </row>
    <row r="26" spans="2:11" ht="14.25" customHeight="1" x14ac:dyDescent="0.35">
      <c r="B26" s="29" t="s">
        <v>97</v>
      </c>
      <c r="C26" s="29"/>
      <c r="D26" s="29" t="s">
        <v>122</v>
      </c>
      <c r="E26" s="29"/>
      <c r="F26" s="19">
        <v>10</v>
      </c>
      <c r="G26" s="19">
        <v>80</v>
      </c>
      <c r="H26" s="25">
        <f t="shared" si="0"/>
        <v>1458.3333333333333</v>
      </c>
      <c r="I26" s="25"/>
      <c r="J26" s="25">
        <f t="shared" si="1"/>
        <v>18.229166666666664</v>
      </c>
      <c r="K26" s="25"/>
    </row>
    <row r="27" spans="2:11" ht="14.25" customHeight="1" x14ac:dyDescent="0.35">
      <c r="B27" s="28" t="s">
        <v>99</v>
      </c>
      <c r="C27" s="28"/>
      <c r="D27" s="28" t="s">
        <v>123</v>
      </c>
      <c r="E27" s="28"/>
      <c r="F27" s="4">
        <v>11</v>
      </c>
      <c r="G27" s="4">
        <v>88</v>
      </c>
      <c r="H27" s="24">
        <f t="shared" si="0"/>
        <v>1458.3333333333333</v>
      </c>
      <c r="I27" s="24"/>
      <c r="J27" s="24">
        <f t="shared" si="1"/>
        <v>16.571969696969695</v>
      </c>
      <c r="K27" s="24"/>
    </row>
    <row r="28" spans="2:11" ht="14.25" customHeight="1" x14ac:dyDescent="0.35">
      <c r="B28" s="29" t="s">
        <v>98</v>
      </c>
      <c r="C28" s="29"/>
      <c r="D28" s="29" t="s">
        <v>124</v>
      </c>
      <c r="E28" s="29"/>
      <c r="F28" s="19">
        <v>11</v>
      </c>
      <c r="G28" s="19">
        <v>88</v>
      </c>
      <c r="H28" s="25">
        <f t="shared" si="0"/>
        <v>1458.3333333333333</v>
      </c>
      <c r="I28" s="25"/>
      <c r="J28" s="25">
        <f t="shared" si="1"/>
        <v>16.571969696969695</v>
      </c>
      <c r="K28" s="25"/>
    </row>
    <row r="29" spans="2:11" ht="14.25" customHeight="1" x14ac:dyDescent="0.35">
      <c r="B29" s="28" t="s">
        <v>100</v>
      </c>
      <c r="C29" s="28"/>
      <c r="D29" s="28" t="s">
        <v>125</v>
      </c>
      <c r="E29" s="28"/>
      <c r="F29" s="4">
        <v>12</v>
      </c>
      <c r="G29" s="4">
        <v>96</v>
      </c>
      <c r="H29" s="24">
        <f t="shared" si="0"/>
        <v>1458.3333333333333</v>
      </c>
      <c r="I29" s="24"/>
      <c r="J29" s="24">
        <f t="shared" si="1"/>
        <v>15.190972222222221</v>
      </c>
      <c r="K29" s="24"/>
    </row>
    <row r="30" spans="2:11" ht="14.25" customHeight="1" x14ac:dyDescent="0.35">
      <c r="B30" s="29" t="s">
        <v>101</v>
      </c>
      <c r="C30" s="29"/>
      <c r="D30" s="29" t="s">
        <v>126</v>
      </c>
      <c r="E30" s="29"/>
      <c r="F30" s="19">
        <v>11</v>
      </c>
      <c r="G30" s="19">
        <v>88</v>
      </c>
      <c r="H30" s="25">
        <f t="shared" si="0"/>
        <v>1458.3333333333333</v>
      </c>
      <c r="I30" s="25"/>
      <c r="J30" s="25">
        <f t="shared" si="1"/>
        <v>16.571969696969695</v>
      </c>
      <c r="K30" s="25"/>
    </row>
    <row r="31" spans="2:11" ht="14.25" customHeight="1" x14ac:dyDescent="0.35">
      <c r="B31" s="28" t="s">
        <v>102</v>
      </c>
      <c r="C31" s="28"/>
      <c r="D31" s="28" t="s">
        <v>127</v>
      </c>
      <c r="E31" s="28"/>
      <c r="F31" s="4">
        <v>10</v>
      </c>
      <c r="G31" s="4">
        <v>80</v>
      </c>
      <c r="H31" s="24">
        <f t="shared" si="0"/>
        <v>1458.3333333333333</v>
      </c>
      <c r="I31" s="24"/>
      <c r="J31" s="24">
        <f t="shared" si="1"/>
        <v>18.229166666666664</v>
      </c>
      <c r="K31" s="24"/>
    </row>
    <row r="32" spans="2:11" ht="14.25" customHeight="1" x14ac:dyDescent="0.35">
      <c r="B32" s="34" t="s">
        <v>103</v>
      </c>
      <c r="C32" s="34"/>
      <c r="D32" s="34" t="s">
        <v>128</v>
      </c>
      <c r="E32" s="34"/>
      <c r="F32" s="20">
        <v>10</v>
      </c>
      <c r="G32" s="20">
        <v>80</v>
      </c>
      <c r="H32" s="27">
        <f t="shared" si="0"/>
        <v>1458.3333333333333</v>
      </c>
      <c r="I32" s="27"/>
      <c r="J32" s="27">
        <f t="shared" si="1"/>
        <v>18.229166666666664</v>
      </c>
      <c r="K32" s="27"/>
    </row>
    <row r="33" spans="2:11" ht="14.25" customHeight="1" x14ac:dyDescent="0.35">
      <c r="B33" s="28" t="s">
        <v>104</v>
      </c>
      <c r="C33" s="28"/>
      <c r="D33" s="28" t="s">
        <v>129</v>
      </c>
      <c r="E33" s="28"/>
      <c r="F33" s="4">
        <v>12</v>
      </c>
      <c r="G33" s="4">
        <v>96</v>
      </c>
      <c r="H33" s="24">
        <f t="shared" si="0"/>
        <v>1458.3333333333333</v>
      </c>
      <c r="I33" s="24"/>
      <c r="J33" s="24">
        <f t="shared" si="1"/>
        <v>15.190972222222221</v>
      </c>
      <c r="K33" s="24"/>
    </row>
    <row r="34" spans="2:11" s="1" customFormat="1" ht="10" customHeight="1" x14ac:dyDescent="0.35"/>
    <row r="35" spans="2:11" ht="15.5" x14ac:dyDescent="0.35">
      <c r="B35" s="26" t="s">
        <v>74</v>
      </c>
      <c r="C35" s="26"/>
      <c r="D35" s="26"/>
      <c r="E35" s="26"/>
      <c r="F35" s="26"/>
      <c r="G35" s="26"/>
      <c r="H35" s="26"/>
      <c r="I35" s="26"/>
      <c r="J35" s="26"/>
      <c r="K35" s="15"/>
    </row>
    <row r="36" spans="2:11" ht="15.5" x14ac:dyDescent="0.35">
      <c r="B36" s="30" t="s">
        <v>65</v>
      </c>
      <c r="C36" s="30"/>
      <c r="D36" s="33" t="s">
        <v>66</v>
      </c>
      <c r="K36" s="15"/>
    </row>
    <row r="37" spans="2:11" ht="15.5" x14ac:dyDescent="0.35">
      <c r="B37" s="30" t="s">
        <v>75</v>
      </c>
      <c r="C37" s="30"/>
      <c r="D37" s="31" t="s">
        <v>77</v>
      </c>
      <c r="E37" s="31"/>
      <c r="F37" s="31"/>
      <c r="G37" s="31"/>
      <c r="H37" s="31"/>
      <c r="I37" s="31"/>
      <c r="J37" s="31"/>
      <c r="K37" s="15"/>
    </row>
    <row r="38" spans="2:11" ht="15.75" customHeight="1" x14ac:dyDescent="0.35">
      <c r="B38" s="26" t="s">
        <v>60</v>
      </c>
      <c r="C38" s="26"/>
      <c r="D38" s="26"/>
      <c r="E38" s="26"/>
      <c r="F38" s="26"/>
      <c r="G38" s="26"/>
      <c r="H38" s="26"/>
      <c r="I38" s="26"/>
      <c r="J38" s="26"/>
      <c r="K38" s="15"/>
    </row>
    <row r="39" spans="2:11" ht="15.75" customHeight="1" x14ac:dyDescent="0.35">
      <c r="B39" s="30" t="s">
        <v>81</v>
      </c>
      <c r="C39" s="30"/>
      <c r="D39" s="31" t="s">
        <v>70</v>
      </c>
      <c r="E39" s="31"/>
      <c r="F39" s="31"/>
      <c r="G39" s="31"/>
      <c r="H39" s="31"/>
      <c r="I39" s="31"/>
      <c r="J39" s="31"/>
      <c r="K39" s="15"/>
    </row>
    <row r="40" spans="2:11" ht="15.75" customHeight="1" x14ac:dyDescent="0.35">
      <c r="B40" s="30" t="s">
        <v>80</v>
      </c>
      <c r="C40" s="30"/>
      <c r="D40" s="32" t="s">
        <v>79</v>
      </c>
      <c r="E40" s="32"/>
      <c r="F40" s="32"/>
      <c r="G40" s="32"/>
      <c r="H40" s="32"/>
      <c r="I40" s="32"/>
      <c r="J40" s="32"/>
      <c r="K40" s="15"/>
    </row>
    <row r="41" spans="2:11" ht="15.75" customHeight="1" x14ac:dyDescent="0.35">
      <c r="B41" s="30" t="s">
        <v>68</v>
      </c>
      <c r="C41" s="30"/>
      <c r="D41" s="31" t="s">
        <v>78</v>
      </c>
      <c r="E41" s="31"/>
      <c r="F41" s="31"/>
      <c r="G41" s="31"/>
      <c r="H41" s="31"/>
      <c r="I41" s="31"/>
      <c r="J41" s="31"/>
      <c r="K41" s="22">
        <f>K4*1.5</f>
        <v>25.240384615384613</v>
      </c>
    </row>
    <row r="42" spans="2:11" ht="15.75" customHeight="1" x14ac:dyDescent="0.35">
      <c r="B42" s="30" t="s">
        <v>69</v>
      </c>
      <c r="C42" s="30"/>
      <c r="D42" s="31" t="s">
        <v>82</v>
      </c>
      <c r="E42" s="31"/>
      <c r="F42" s="31"/>
      <c r="G42" s="31"/>
      <c r="H42" s="31"/>
      <c r="I42" s="31"/>
      <c r="J42" s="31"/>
      <c r="K42" s="15"/>
    </row>
    <row r="43" spans="2:11" s="1" customFormat="1" ht="10" customHeight="1" x14ac:dyDescent="0.35"/>
    <row r="44" spans="2:11" ht="84" hidden="1" x14ac:dyDescent="0.35">
      <c r="B44" s="3" t="s">
        <v>48</v>
      </c>
      <c r="C44" s="3" t="s">
        <v>49</v>
      </c>
      <c r="D44" s="3" t="s">
        <v>50</v>
      </c>
      <c r="E44" s="3" t="s">
        <v>51</v>
      </c>
      <c r="F44" s="4" t="s">
        <v>52</v>
      </c>
      <c r="G44" s="4" t="s">
        <v>53</v>
      </c>
      <c r="H44" s="4" t="s">
        <v>54</v>
      </c>
      <c r="I44" s="2"/>
      <c r="J44" s="2"/>
    </row>
    <row r="45" spans="2:11" hidden="1" x14ac:dyDescent="0.35">
      <c r="B45" s="5"/>
      <c r="C45" s="5"/>
      <c r="D45" s="5"/>
      <c r="E45" s="5"/>
      <c r="F45" s="6">
        <v>60000</v>
      </c>
      <c r="G45" s="7">
        <f>F45/24</f>
        <v>2500</v>
      </c>
      <c r="H45" s="5"/>
      <c r="I45" s="2"/>
      <c r="J45" s="2"/>
    </row>
    <row r="46" spans="2:11" ht="28" hidden="1" x14ac:dyDescent="0.35">
      <c r="B46" s="8" t="s">
        <v>0</v>
      </c>
      <c r="C46" s="8" t="s">
        <v>1</v>
      </c>
      <c r="D46" s="8">
        <v>10</v>
      </c>
      <c r="E46" s="8">
        <f>D46*8</f>
        <v>80</v>
      </c>
      <c r="F46" s="9"/>
      <c r="G46" s="10">
        <f>H46*E46</f>
        <v>2500</v>
      </c>
      <c r="H46" s="10">
        <f t="shared" ref="H46:H69" si="2">$G$45/E46</f>
        <v>31.25</v>
      </c>
      <c r="I46" s="2"/>
      <c r="J46" s="2"/>
    </row>
    <row r="47" spans="2:11" ht="28" hidden="1" x14ac:dyDescent="0.35">
      <c r="B47" s="5" t="s">
        <v>3</v>
      </c>
      <c r="C47" s="5" t="s">
        <v>2</v>
      </c>
      <c r="D47" s="5">
        <v>12</v>
      </c>
      <c r="E47" s="5">
        <f t="shared" ref="E47:E69" si="3">D47*8</f>
        <v>96</v>
      </c>
      <c r="F47" s="9"/>
      <c r="G47" s="10">
        <f t="shared" ref="G47:G69" si="4">H47*E47</f>
        <v>2500</v>
      </c>
      <c r="H47" s="10">
        <f t="shared" si="2"/>
        <v>26.041666666666668</v>
      </c>
      <c r="I47" s="2"/>
      <c r="J47" s="2"/>
    </row>
    <row r="48" spans="2:11" ht="28" hidden="1" x14ac:dyDescent="0.35">
      <c r="B48" s="8" t="s">
        <v>5</v>
      </c>
      <c r="C48" s="8" t="s">
        <v>4</v>
      </c>
      <c r="D48" s="8">
        <v>11</v>
      </c>
      <c r="E48" s="8">
        <f t="shared" si="3"/>
        <v>88</v>
      </c>
      <c r="F48" s="9"/>
      <c r="G48" s="10">
        <f t="shared" si="4"/>
        <v>2500</v>
      </c>
      <c r="H48" s="10">
        <f t="shared" si="2"/>
        <v>28.40909090909091</v>
      </c>
      <c r="I48" s="2"/>
      <c r="J48" s="2"/>
    </row>
    <row r="49" spans="2:10" ht="28" hidden="1" x14ac:dyDescent="0.35">
      <c r="B49" s="5" t="s">
        <v>7</v>
      </c>
      <c r="C49" s="5" t="s">
        <v>6</v>
      </c>
      <c r="D49" s="5">
        <v>9</v>
      </c>
      <c r="E49" s="5">
        <f t="shared" si="3"/>
        <v>72</v>
      </c>
      <c r="F49" s="9"/>
      <c r="G49" s="10">
        <f t="shared" si="4"/>
        <v>2500</v>
      </c>
      <c r="H49" s="10">
        <f t="shared" si="2"/>
        <v>34.722222222222221</v>
      </c>
      <c r="I49" s="2"/>
      <c r="J49" s="2"/>
    </row>
    <row r="50" spans="2:10" ht="28" hidden="1" x14ac:dyDescent="0.35">
      <c r="B50" s="8" t="s">
        <v>9</v>
      </c>
      <c r="C50" s="8" t="s">
        <v>8</v>
      </c>
      <c r="D50" s="8">
        <v>11</v>
      </c>
      <c r="E50" s="8">
        <f t="shared" si="3"/>
        <v>88</v>
      </c>
      <c r="F50" s="9"/>
      <c r="G50" s="10">
        <f t="shared" si="4"/>
        <v>2500</v>
      </c>
      <c r="H50" s="10">
        <f t="shared" si="2"/>
        <v>28.40909090909091</v>
      </c>
      <c r="I50" s="2"/>
      <c r="J50" s="2"/>
    </row>
    <row r="51" spans="2:10" ht="28" hidden="1" x14ac:dyDescent="0.35">
      <c r="B51" s="5" t="s">
        <v>11</v>
      </c>
      <c r="C51" s="5" t="s">
        <v>10</v>
      </c>
      <c r="D51" s="5">
        <v>12</v>
      </c>
      <c r="E51" s="5">
        <f t="shared" si="3"/>
        <v>96</v>
      </c>
      <c r="F51" s="9"/>
      <c r="G51" s="10">
        <f t="shared" si="4"/>
        <v>2500</v>
      </c>
      <c r="H51" s="10">
        <f t="shared" si="2"/>
        <v>26.041666666666668</v>
      </c>
      <c r="I51" s="2"/>
      <c r="J51" s="2"/>
    </row>
    <row r="52" spans="2:10" ht="28" hidden="1" x14ac:dyDescent="0.35">
      <c r="B52" s="8" t="s">
        <v>45</v>
      </c>
      <c r="C52" s="8" t="s">
        <v>12</v>
      </c>
      <c r="D52" s="8">
        <v>10</v>
      </c>
      <c r="E52" s="8">
        <f t="shared" si="3"/>
        <v>80</v>
      </c>
      <c r="F52" s="9"/>
      <c r="G52" s="10">
        <f t="shared" si="4"/>
        <v>2500</v>
      </c>
      <c r="H52" s="10">
        <f t="shared" si="2"/>
        <v>31.25</v>
      </c>
      <c r="I52" s="2"/>
      <c r="J52" s="2"/>
    </row>
    <row r="53" spans="2:10" ht="28" hidden="1" x14ac:dyDescent="0.35">
      <c r="B53" s="5" t="s">
        <v>13</v>
      </c>
      <c r="C53" s="5" t="s">
        <v>14</v>
      </c>
      <c r="D53" s="5">
        <v>10</v>
      </c>
      <c r="E53" s="5">
        <f t="shared" si="3"/>
        <v>80</v>
      </c>
      <c r="F53" s="9"/>
      <c r="G53" s="10">
        <f t="shared" si="4"/>
        <v>2500</v>
      </c>
      <c r="H53" s="10">
        <f t="shared" si="2"/>
        <v>31.25</v>
      </c>
      <c r="I53" s="2"/>
      <c r="J53" s="2"/>
    </row>
    <row r="54" spans="2:10" ht="28" hidden="1" x14ac:dyDescent="0.35">
      <c r="B54" s="8" t="s">
        <v>16</v>
      </c>
      <c r="C54" s="8" t="s">
        <v>15</v>
      </c>
      <c r="D54" s="8">
        <v>11</v>
      </c>
      <c r="E54" s="8">
        <f t="shared" si="3"/>
        <v>88</v>
      </c>
      <c r="F54" s="9"/>
      <c r="G54" s="10">
        <f t="shared" si="4"/>
        <v>2500</v>
      </c>
      <c r="H54" s="10">
        <f t="shared" si="2"/>
        <v>28.40909090909091</v>
      </c>
      <c r="I54" s="2"/>
      <c r="J54" s="2"/>
    </row>
    <row r="55" spans="2:10" ht="28" hidden="1" x14ac:dyDescent="0.35">
      <c r="B55" s="5" t="s">
        <v>18</v>
      </c>
      <c r="C55" s="5" t="s">
        <v>17</v>
      </c>
      <c r="D55" s="5">
        <v>12</v>
      </c>
      <c r="E55" s="5">
        <f t="shared" si="3"/>
        <v>96</v>
      </c>
      <c r="F55" s="9"/>
      <c r="G55" s="10">
        <f t="shared" si="4"/>
        <v>2500</v>
      </c>
      <c r="H55" s="10">
        <f t="shared" si="2"/>
        <v>26.041666666666668</v>
      </c>
      <c r="I55" s="2"/>
      <c r="J55" s="2"/>
    </row>
    <row r="56" spans="2:10" ht="28" hidden="1" x14ac:dyDescent="0.35">
      <c r="B56" s="8" t="s">
        <v>20</v>
      </c>
      <c r="C56" s="8" t="s">
        <v>19</v>
      </c>
      <c r="D56" s="8">
        <v>11</v>
      </c>
      <c r="E56" s="8">
        <f t="shared" si="3"/>
        <v>88</v>
      </c>
      <c r="F56" s="9"/>
      <c r="G56" s="10">
        <f t="shared" si="4"/>
        <v>2500</v>
      </c>
      <c r="H56" s="10">
        <f t="shared" si="2"/>
        <v>28.40909090909091</v>
      </c>
      <c r="I56" s="2"/>
      <c r="J56" s="2"/>
    </row>
    <row r="57" spans="2:10" ht="28" hidden="1" x14ac:dyDescent="0.35">
      <c r="B57" s="5" t="s">
        <v>22</v>
      </c>
      <c r="C57" s="5" t="s">
        <v>21</v>
      </c>
      <c r="D57" s="5">
        <v>11</v>
      </c>
      <c r="E57" s="5">
        <f t="shared" si="3"/>
        <v>88</v>
      </c>
      <c r="F57" s="9"/>
      <c r="G57" s="10">
        <f t="shared" si="4"/>
        <v>2500</v>
      </c>
      <c r="H57" s="10">
        <f t="shared" si="2"/>
        <v>28.40909090909091</v>
      </c>
      <c r="I57" s="2"/>
      <c r="J57" s="2"/>
    </row>
    <row r="58" spans="2:10" ht="28" hidden="1" x14ac:dyDescent="0.35">
      <c r="B58" s="8" t="s">
        <v>23</v>
      </c>
      <c r="C58" s="8" t="s">
        <v>24</v>
      </c>
      <c r="D58" s="8">
        <v>10</v>
      </c>
      <c r="E58" s="8">
        <f t="shared" si="3"/>
        <v>80</v>
      </c>
      <c r="F58" s="9"/>
      <c r="G58" s="10">
        <f t="shared" si="4"/>
        <v>2500</v>
      </c>
      <c r="H58" s="10">
        <f t="shared" si="2"/>
        <v>31.25</v>
      </c>
      <c r="I58" s="2"/>
      <c r="J58" s="2"/>
    </row>
    <row r="59" spans="2:10" ht="28" hidden="1" x14ac:dyDescent="0.35">
      <c r="B59" s="5" t="s">
        <v>26</v>
      </c>
      <c r="C59" s="5" t="s">
        <v>25</v>
      </c>
      <c r="D59" s="5">
        <v>11</v>
      </c>
      <c r="E59" s="5">
        <f t="shared" si="3"/>
        <v>88</v>
      </c>
      <c r="F59" s="9"/>
      <c r="G59" s="10">
        <f t="shared" si="4"/>
        <v>2500</v>
      </c>
      <c r="H59" s="10">
        <f t="shared" si="2"/>
        <v>28.40909090909091</v>
      </c>
      <c r="I59" s="2"/>
      <c r="J59" s="2"/>
    </row>
    <row r="60" spans="2:10" ht="28" hidden="1" x14ac:dyDescent="0.35">
      <c r="B60" s="8" t="s">
        <v>28</v>
      </c>
      <c r="C60" s="8" t="s">
        <v>27</v>
      </c>
      <c r="D60" s="8">
        <v>11</v>
      </c>
      <c r="E60" s="8">
        <f t="shared" si="3"/>
        <v>88</v>
      </c>
      <c r="F60" s="9"/>
      <c r="G60" s="10">
        <f t="shared" si="4"/>
        <v>2500</v>
      </c>
      <c r="H60" s="10">
        <f t="shared" si="2"/>
        <v>28.40909090909091</v>
      </c>
      <c r="I60" s="2"/>
      <c r="J60" s="2"/>
    </row>
    <row r="61" spans="2:10" ht="28" hidden="1" x14ac:dyDescent="0.35">
      <c r="B61" s="5" t="s">
        <v>30</v>
      </c>
      <c r="C61" s="5" t="s">
        <v>29</v>
      </c>
      <c r="D61" s="5">
        <v>12</v>
      </c>
      <c r="E61" s="5">
        <f t="shared" si="3"/>
        <v>96</v>
      </c>
      <c r="F61" s="9"/>
      <c r="G61" s="10">
        <f t="shared" si="4"/>
        <v>2500</v>
      </c>
      <c r="H61" s="10">
        <f t="shared" si="2"/>
        <v>26.041666666666668</v>
      </c>
      <c r="I61" s="2"/>
      <c r="J61" s="2"/>
    </row>
    <row r="62" spans="2:10" ht="28" hidden="1" x14ac:dyDescent="0.35">
      <c r="B62" s="8" t="s">
        <v>32</v>
      </c>
      <c r="C62" s="8" t="s">
        <v>31</v>
      </c>
      <c r="D62" s="8">
        <v>11</v>
      </c>
      <c r="E62" s="8">
        <f t="shared" si="3"/>
        <v>88</v>
      </c>
      <c r="F62" s="9"/>
      <c r="G62" s="10">
        <f t="shared" si="4"/>
        <v>2500</v>
      </c>
      <c r="H62" s="10">
        <f t="shared" si="2"/>
        <v>28.40909090909091</v>
      </c>
      <c r="I62" s="2"/>
      <c r="J62" s="2"/>
    </row>
    <row r="63" spans="2:10" ht="28" hidden="1" x14ac:dyDescent="0.35">
      <c r="B63" s="5" t="s">
        <v>33</v>
      </c>
      <c r="C63" s="5" t="s">
        <v>34</v>
      </c>
      <c r="D63" s="5">
        <v>10</v>
      </c>
      <c r="E63" s="5">
        <f t="shared" si="3"/>
        <v>80</v>
      </c>
      <c r="F63" s="9"/>
      <c r="G63" s="10">
        <f t="shared" si="4"/>
        <v>2500</v>
      </c>
      <c r="H63" s="10">
        <f t="shared" si="2"/>
        <v>31.25</v>
      </c>
      <c r="I63" s="2"/>
      <c r="J63" s="2"/>
    </row>
    <row r="64" spans="2:10" ht="28" hidden="1" x14ac:dyDescent="0.35">
      <c r="B64" s="8" t="s">
        <v>35</v>
      </c>
      <c r="C64" s="8" t="s">
        <v>36</v>
      </c>
      <c r="D64" s="8">
        <v>10</v>
      </c>
      <c r="E64" s="8">
        <f t="shared" si="3"/>
        <v>80</v>
      </c>
      <c r="F64" s="9"/>
      <c r="G64" s="10">
        <f t="shared" si="4"/>
        <v>2500</v>
      </c>
      <c r="H64" s="10">
        <f t="shared" si="2"/>
        <v>31.25</v>
      </c>
      <c r="I64" s="2"/>
      <c r="J64" s="2"/>
    </row>
    <row r="65" spans="2:10" ht="28" hidden="1" x14ac:dyDescent="0.35">
      <c r="B65" s="5" t="s">
        <v>38</v>
      </c>
      <c r="C65" s="5" t="s">
        <v>37</v>
      </c>
      <c r="D65" s="5">
        <v>12</v>
      </c>
      <c r="E65" s="5">
        <f t="shared" si="3"/>
        <v>96</v>
      </c>
      <c r="F65" s="9"/>
      <c r="G65" s="10">
        <f t="shared" si="4"/>
        <v>2500</v>
      </c>
      <c r="H65" s="10">
        <f t="shared" si="2"/>
        <v>26.041666666666668</v>
      </c>
      <c r="I65" s="2"/>
      <c r="J65" s="2"/>
    </row>
    <row r="66" spans="2:10" ht="28" hidden="1" x14ac:dyDescent="0.35">
      <c r="B66" s="8" t="s">
        <v>40</v>
      </c>
      <c r="C66" s="8" t="s">
        <v>39</v>
      </c>
      <c r="D66" s="8">
        <v>11</v>
      </c>
      <c r="E66" s="8">
        <f t="shared" si="3"/>
        <v>88</v>
      </c>
      <c r="F66" s="9"/>
      <c r="G66" s="10">
        <f t="shared" si="4"/>
        <v>2500</v>
      </c>
      <c r="H66" s="10">
        <f t="shared" si="2"/>
        <v>28.40909090909091</v>
      </c>
      <c r="I66" s="2"/>
      <c r="J66" s="2"/>
    </row>
    <row r="67" spans="2:10" ht="28" hidden="1" x14ac:dyDescent="0.35">
      <c r="B67" s="5" t="s">
        <v>42</v>
      </c>
      <c r="C67" s="5" t="s">
        <v>41</v>
      </c>
      <c r="D67" s="5">
        <v>11</v>
      </c>
      <c r="E67" s="5">
        <f t="shared" si="3"/>
        <v>88</v>
      </c>
      <c r="F67" s="9"/>
      <c r="G67" s="10">
        <f t="shared" si="4"/>
        <v>2500</v>
      </c>
      <c r="H67" s="10">
        <f t="shared" si="2"/>
        <v>28.40909090909091</v>
      </c>
      <c r="I67" s="2"/>
      <c r="J67" s="2"/>
    </row>
    <row r="68" spans="2:10" ht="28" hidden="1" x14ac:dyDescent="0.35">
      <c r="B68" s="11" t="s">
        <v>44</v>
      </c>
      <c r="C68" s="11" t="s">
        <v>43</v>
      </c>
      <c r="D68" s="11">
        <v>11</v>
      </c>
      <c r="E68" s="11">
        <f t="shared" si="3"/>
        <v>88</v>
      </c>
      <c r="F68" s="9"/>
      <c r="G68" s="10">
        <f t="shared" si="4"/>
        <v>2500</v>
      </c>
      <c r="H68" s="10">
        <f t="shared" si="2"/>
        <v>28.40909090909091</v>
      </c>
      <c r="I68" s="2"/>
      <c r="J68" s="2"/>
    </row>
    <row r="69" spans="2:10" ht="28" hidden="1" x14ac:dyDescent="0.35">
      <c r="B69" s="5" t="s">
        <v>46</v>
      </c>
      <c r="C69" s="5" t="s">
        <v>47</v>
      </c>
      <c r="D69" s="5">
        <v>10</v>
      </c>
      <c r="E69" s="5">
        <f t="shared" si="3"/>
        <v>80</v>
      </c>
      <c r="F69" s="9"/>
      <c r="G69" s="10">
        <f t="shared" si="4"/>
        <v>2500</v>
      </c>
      <c r="H69" s="10">
        <f t="shared" si="2"/>
        <v>31.25</v>
      </c>
      <c r="I69" s="2"/>
      <c r="J69" s="2"/>
    </row>
    <row r="70" spans="2:10" ht="70" hidden="1" x14ac:dyDescent="0.35">
      <c r="B70" s="12"/>
      <c r="C70" s="12"/>
      <c r="D70" s="12"/>
      <c r="E70" s="13" t="s">
        <v>56</v>
      </c>
      <c r="F70" s="2"/>
      <c r="G70" s="13" t="s">
        <v>55</v>
      </c>
      <c r="H70" s="13" t="s">
        <v>57</v>
      </c>
      <c r="I70" s="2"/>
      <c r="J70" s="2"/>
    </row>
    <row r="71" spans="2:10" hidden="1" x14ac:dyDescent="0.35">
      <c r="D71" s="2"/>
      <c r="E71" s="5">
        <f>SUM(E46:E69)</f>
        <v>2080</v>
      </c>
      <c r="F71" s="2"/>
      <c r="G71" s="14">
        <f>SUM(G46:G69)</f>
        <v>60000</v>
      </c>
      <c r="H71" s="10">
        <f>(G71/E71)*1.5</f>
        <v>43.269230769230774</v>
      </c>
      <c r="I71" s="2"/>
      <c r="J71" s="2"/>
    </row>
    <row r="72" spans="2:10" x14ac:dyDescent="0.35"/>
  </sheetData>
  <sheetProtection algorithmName="SHA-512" hashValue="j5vU47vqxX+yW2MzBAKEu+KW12lDbYimnuKmderwVhW18LrFhP7zPjanfXQVsIxr+XNrPXk+NiQ/wcT5DpBpgg==" saltValue="D7cv7hGsN17jhm0dMM9kCA==" spinCount="100000" sheet="1" selectLockedCells="1"/>
  <protectedRanges>
    <protectedRange sqref="D4" name="Salary"/>
  </protectedRanges>
  <mergeCells count="123">
    <mergeCell ref="D72:J1048576"/>
    <mergeCell ref="B2:K2"/>
    <mergeCell ref="B6:K6"/>
    <mergeCell ref="I4:J4"/>
    <mergeCell ref="J10:K10"/>
    <mergeCell ref="D10:E10"/>
    <mergeCell ref="B9:C9"/>
    <mergeCell ref="D9:E9"/>
    <mergeCell ref="H9:I9"/>
    <mergeCell ref="J9:K9"/>
    <mergeCell ref="B10:C10"/>
    <mergeCell ref="B4:C4"/>
    <mergeCell ref="B5:K5"/>
    <mergeCell ref="B7:K7"/>
    <mergeCell ref="D4:E4"/>
    <mergeCell ref="F4:G4"/>
    <mergeCell ref="B21:C21"/>
    <mergeCell ref="B22:C22"/>
    <mergeCell ref="B11:C11"/>
    <mergeCell ref="B12:C12"/>
    <mergeCell ref="B13:C13"/>
    <mergeCell ref="B14:C14"/>
    <mergeCell ref="B15:C15"/>
    <mergeCell ref="B16:C16"/>
    <mergeCell ref="H10:I10"/>
    <mergeCell ref="D11:E11"/>
    <mergeCell ref="D12:E12"/>
    <mergeCell ref="D13:E13"/>
    <mergeCell ref="D14:E14"/>
    <mergeCell ref="D15:E15"/>
    <mergeCell ref="D16:E16"/>
    <mergeCell ref="D17:E17"/>
    <mergeCell ref="D18:E18"/>
    <mergeCell ref="H11:I11"/>
    <mergeCell ref="H12:I12"/>
    <mergeCell ref="H13:I13"/>
    <mergeCell ref="H14:I14"/>
    <mergeCell ref="H15:I15"/>
    <mergeCell ref="B17:C17"/>
    <mergeCell ref="B18:C18"/>
    <mergeCell ref="B19:C19"/>
    <mergeCell ref="B20:C20"/>
    <mergeCell ref="H18:I18"/>
    <mergeCell ref="H19:I19"/>
    <mergeCell ref="H20:I20"/>
    <mergeCell ref="B40:C40"/>
    <mergeCell ref="B41:C41"/>
    <mergeCell ref="B29:C29"/>
    <mergeCell ref="B30:C30"/>
    <mergeCell ref="B31:C31"/>
    <mergeCell ref="B32:C32"/>
    <mergeCell ref="B33:C33"/>
    <mergeCell ref="B23:C23"/>
    <mergeCell ref="B24:C24"/>
    <mergeCell ref="B25:C25"/>
    <mergeCell ref="B26:C26"/>
    <mergeCell ref="B27:C27"/>
    <mergeCell ref="B28:C28"/>
    <mergeCell ref="D32:E32"/>
    <mergeCell ref="D33:E33"/>
    <mergeCell ref="D25:E25"/>
    <mergeCell ref="D26:E26"/>
    <mergeCell ref="B42:C42"/>
    <mergeCell ref="D39:J39"/>
    <mergeCell ref="D40:J40"/>
    <mergeCell ref="B37:C37"/>
    <mergeCell ref="B36:C36"/>
    <mergeCell ref="B39:C39"/>
    <mergeCell ref="D41:J41"/>
    <mergeCell ref="D42:J42"/>
    <mergeCell ref="B38:J38"/>
    <mergeCell ref="D37:J37"/>
    <mergeCell ref="D36:J3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J27:K27"/>
    <mergeCell ref="J28:K28"/>
    <mergeCell ref="H31:I31"/>
    <mergeCell ref="H32:I32"/>
    <mergeCell ref="H33:I33"/>
    <mergeCell ref="H22:I22"/>
    <mergeCell ref="H16:I16"/>
    <mergeCell ref="H17:I17"/>
    <mergeCell ref="J11:K11"/>
    <mergeCell ref="J12:K12"/>
    <mergeCell ref="J13:K13"/>
    <mergeCell ref="J14:K14"/>
    <mergeCell ref="J15:K15"/>
    <mergeCell ref="J16:K16"/>
    <mergeCell ref="J17:K17"/>
    <mergeCell ref="J18:K18"/>
    <mergeCell ref="H23:I23"/>
    <mergeCell ref="H24:I24"/>
    <mergeCell ref="H25:I25"/>
    <mergeCell ref="H26:I26"/>
    <mergeCell ref="H27:I27"/>
    <mergeCell ref="B35:J35"/>
    <mergeCell ref="J19:K19"/>
    <mergeCell ref="J20:K20"/>
    <mergeCell ref="J21:K21"/>
    <mergeCell ref="J22:K22"/>
    <mergeCell ref="H28:I28"/>
    <mergeCell ref="H29:I29"/>
    <mergeCell ref="H30:I30"/>
    <mergeCell ref="J29:K29"/>
    <mergeCell ref="J30:K30"/>
    <mergeCell ref="J31:K31"/>
    <mergeCell ref="J32:K32"/>
    <mergeCell ref="J33:K33"/>
    <mergeCell ref="H21:I21"/>
    <mergeCell ref="D31:E31"/>
    <mergeCell ref="J23:K23"/>
    <mergeCell ref="J24:K24"/>
    <mergeCell ref="J25:K25"/>
    <mergeCell ref="J26:K26"/>
  </mergeCells>
  <hyperlinks>
    <hyperlink ref="D40:J40" r:id="rId1" display="Exempt and Non-exempt Employees" xr:uid="{F4094951-4866-4A6E-9516-4932637B054C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Rate of Pay calc</vt:lpstr>
      <vt:lpstr>Salary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Bridgette L. Harris</dc:creator>
  <cp:lastModifiedBy>Bridgette L. Harris</cp:lastModifiedBy>
  <dcterms:created xsi:type="dcterms:W3CDTF">2023-02-24T21:18:39Z</dcterms:created>
  <dcterms:modified xsi:type="dcterms:W3CDTF">2024-02-15T17:59:00Z</dcterms:modified>
</cp:coreProperties>
</file>